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<sst xmlns="http://schemas.openxmlformats.org/spreadsheetml/2006/main" count="21" uniqueCount="16">
  <si>
    <t>财务分析表-收支月汇总</t>
  </si>
  <si>
    <t>按年月
查询&gt;&gt;</t>
  </si>
  <si>
    <t>选择年份</t>
  </si>
  <si>
    <t>选择月份</t>
  </si>
  <si>
    <t>查询年月</t>
  </si>
  <si>
    <t>收入金额</t>
  </si>
  <si>
    <t>支出金额</t>
  </si>
  <si>
    <t>结余金额</t>
  </si>
  <si>
    <t>按区间
查询&gt;&gt;</t>
  </si>
  <si>
    <t>开始日期</t>
  </si>
  <si>
    <t>结束日期</t>
  </si>
  <si>
    <t>区间天数</t>
  </si>
  <si>
    <t>序号</t>
  </si>
  <si>
    <t>日期</t>
  </si>
  <si>
    <t>摘要</t>
  </si>
  <si>
    <t>累计余额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</si>
</sst>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&quot;￥&quot;#,##0.00_);[Red]\(&quot;￥&quot;#,##0.00\)"/>
    <numFmt numFmtId="177" formatCode="yyyy&quot;年&quot;m&quot;月&quot;d&quot;日&quot;;@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[$-804]aaaa;@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24"/>
      <color theme="0"/>
      <name val="微软雅黑"/>
      <charset val="134"/>
    </font>
    <font>
      <sz val="11"/>
      <color theme="0"/>
      <name val="微软雅黑"/>
      <charset val="134"/>
    </font>
    <font>
      <b/>
      <sz val="12"/>
      <color theme="0"/>
      <name val="微软雅黑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10" borderId="2" applyNumberFormat="0" applyAlignment="0" applyProtection="0">
      <alignment vertical="center"/>
    </xf>
    <xf numFmtId="0" fontId="21" fillId="10" borderId="4" applyNumberFormat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177" fontId="3" fillId="2" borderId="0" xfId="0" applyNumberFormat="1" applyFont="1" applyFill="1" applyBorder="1" applyAlignment="1">
      <alignment horizontal="center" vertical="center"/>
    </xf>
    <xf numFmtId="178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00B050"/>
      </font>
    </dxf>
    <dxf>
      <font>
        <color rgb="FFFF0000"/>
      </font>
    </dxf>
  </dxfs>
  <tableStyles count="0" defaultTableStyle="TableStyleMedium2" defaultPivotStyle="PivotStyleLight16"/>
  <colors>
    <mruColors>
      <color rgb="001D41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showGridLines="0" tabSelected="1" workbookViewId="0">
      <selection activeCell="L28" sqref="L28"/>
    </sheetView>
  </sheetViews>
  <sheetFormatPr defaultColWidth="9" defaultRowHeight="24" customHeight="1"/>
  <cols>
    <col min="1" max="1" width="12.3666666666667" style="1" customWidth="1"/>
    <col min="2" max="2" width="18.625" style="2" customWidth="1"/>
    <col min="3" max="3" width="18.8166666666667" style="1" customWidth="1"/>
    <col min="4" max="4" width="9.725" style="1" customWidth="1"/>
    <col min="5" max="5" width="24.275" style="3" customWidth="1"/>
    <col min="6" max="6" width="12.725" style="3" customWidth="1"/>
    <col min="7" max="7" width="24.1833333333333" style="3" customWidth="1"/>
    <col min="8" max="16384" width="9" style="1"/>
  </cols>
  <sheetData>
    <row r="1" ht="6" customHeight="1" spans="7:7">
      <c r="G1" s="1"/>
    </row>
    <row r="2" customHeight="1" spans="1:7">
      <c r="A2" s="4" t="s">
        <v>0</v>
      </c>
      <c r="B2" s="4"/>
      <c r="C2" s="4"/>
      <c r="D2" s="4"/>
      <c r="E2" s="5"/>
      <c r="F2" s="5"/>
      <c r="G2" s="6">
        <f ca="1">TODAY()</f>
        <v>44577</v>
      </c>
    </row>
    <row r="3" customHeight="1" spans="1:7">
      <c r="A3" s="4"/>
      <c r="B3" s="4"/>
      <c r="C3" s="4"/>
      <c r="D3" s="4"/>
      <c r="E3" s="5"/>
      <c r="F3" s="5"/>
      <c r="G3" s="7">
        <f ca="1">G2</f>
        <v>44577</v>
      </c>
    </row>
    <row r="4" ht="6" customHeight="1" spans="1:7">
      <c r="A4" s="8"/>
      <c r="B4" s="6"/>
      <c r="C4" s="8"/>
      <c r="D4" s="8"/>
      <c r="E4" s="9"/>
      <c r="F4" s="9"/>
      <c r="G4" s="8"/>
    </row>
    <row r="5" customHeight="1" spans="1:7">
      <c r="A5" s="10" t="s">
        <v>1</v>
      </c>
      <c r="B5" s="11" t="s">
        <v>2</v>
      </c>
      <c r="C5" s="12">
        <v>2019</v>
      </c>
      <c r="D5" s="13" t="s">
        <v>3</v>
      </c>
      <c r="E5" s="14">
        <v>11</v>
      </c>
      <c r="F5" s="15" t="s">
        <v>4</v>
      </c>
      <c r="G5" s="12" t="str">
        <f>C5&amp;"年"&amp;E5&amp;"月"</f>
        <v>2019年11月</v>
      </c>
    </row>
    <row r="6" customHeight="1" spans="1:7">
      <c r="A6" s="10"/>
      <c r="B6" s="11" t="s">
        <v>5</v>
      </c>
      <c r="C6" s="16">
        <f>SUMPRODUCT(($E$12:$E$16179)*(YEAR($B$12:$B$16179)=$C$5)*(MONTH($B$12:$B$16179)=$E$5))</f>
        <v>244800</v>
      </c>
      <c r="D6" s="13" t="s">
        <v>6</v>
      </c>
      <c r="E6" s="16">
        <f>SUMPRODUCT(($F$12:$F$16179)*(YEAR($B$12:$B$16179)=$C$5)*(MONTH($B$12:$B$16179)=$E$5))</f>
        <v>22670</v>
      </c>
      <c r="F6" s="15" t="s">
        <v>7</v>
      </c>
      <c r="G6" s="16">
        <f>C6-E6</f>
        <v>222130</v>
      </c>
    </row>
    <row r="7" ht="6" customHeight="1" spans="1:7">
      <c r="A7" s="13"/>
      <c r="B7" s="11"/>
      <c r="C7" s="13"/>
      <c r="D7" s="13"/>
      <c r="E7" s="15"/>
      <c r="F7" s="15"/>
      <c r="G7" s="13"/>
    </row>
    <row r="8" customHeight="1" spans="1:10">
      <c r="A8" s="10" t="s">
        <v>8</v>
      </c>
      <c r="B8" s="11" t="s">
        <v>9</v>
      </c>
      <c r="C8" s="17">
        <v>43770</v>
      </c>
      <c r="D8" s="11" t="s">
        <v>10</v>
      </c>
      <c r="E8" s="17">
        <v>43776</v>
      </c>
      <c r="F8" s="15" t="s">
        <v>11</v>
      </c>
      <c r="G8" s="12">
        <f>IFERROR(IF(AND(C8&lt;&gt;"",E8&lt;&gt;""),E8-C8+1,""),"")</f>
        <v>7</v>
      </c>
      <c r="J8" s="3"/>
    </row>
    <row r="9" customHeight="1" spans="1:7">
      <c r="A9" s="10"/>
      <c r="B9" s="11" t="s">
        <v>5</v>
      </c>
      <c r="C9" s="16">
        <f>SUMPRODUCT(($E$12:$E$16179)*(($B$12:$B$16179)&gt;=$C$8)*(($B$12:$B$16179)&lt;=$E$8))</f>
        <v>209800</v>
      </c>
      <c r="D9" s="15" t="s">
        <v>6</v>
      </c>
      <c r="E9" s="16">
        <f>SUMPRODUCT(($F$12:$F$16179)*(($B$12:$B$16179)&gt;=$C$8)*(($B$12:$B$16179)&lt;=$E$8))</f>
        <v>22670</v>
      </c>
      <c r="F9" s="15" t="s">
        <v>7</v>
      </c>
      <c r="G9" s="16">
        <f>C9-E9</f>
        <v>187130</v>
      </c>
    </row>
    <row r="10" ht="6" customHeight="1" spans="1:7">
      <c r="A10" s="13"/>
      <c r="B10" s="11"/>
      <c r="C10" s="13"/>
      <c r="D10" s="13"/>
      <c r="E10" s="15"/>
      <c r="F10" s="15"/>
      <c r="G10" s="13"/>
    </row>
    <row r="11" customHeight="1" spans="1:7">
      <c r="A11" s="13" t="s">
        <v>12</v>
      </c>
      <c r="B11" s="11" t="s">
        <v>13</v>
      </c>
      <c r="C11" s="13" t="s">
        <v>14</v>
      </c>
      <c r="D11" s="13"/>
      <c r="E11" s="15" t="s">
        <v>5</v>
      </c>
      <c r="F11" s="15" t="s">
        <v>6</v>
      </c>
      <c r="G11" s="13" t="s">
        <v>15</v>
      </c>
    </row>
    <row r="12" customHeight="1" spans="1:7">
      <c r="A12" s="18">
        <v>1</v>
      </c>
      <c r="B12" s="19">
        <v>43770</v>
      </c>
      <c r="C12" s="18"/>
      <c r="D12" s="18"/>
      <c r="E12" s="20">
        <v>98000</v>
      </c>
      <c r="F12" s="20"/>
      <c r="G12" s="20">
        <f>IF(E12+F12&lt;&gt;0,E12-F12,"")</f>
        <v>98000</v>
      </c>
    </row>
    <row r="13" customHeight="1" spans="1:7">
      <c r="A13" s="18">
        <v>2</v>
      </c>
      <c r="B13" s="19">
        <v>43771</v>
      </c>
      <c r="C13" s="18"/>
      <c r="D13" s="18"/>
      <c r="E13" s="20"/>
      <c r="F13" s="20">
        <v>5900</v>
      </c>
      <c r="G13" s="20">
        <f>IF(E13+F13&lt;&gt;0,E13-F13+G12,"")</f>
        <v>92100</v>
      </c>
    </row>
    <row r="14" customHeight="1" spans="1:7">
      <c r="A14" s="18">
        <v>3</v>
      </c>
      <c r="B14" s="19">
        <v>43772</v>
      </c>
      <c r="C14" s="18"/>
      <c r="D14" s="18"/>
      <c r="E14" s="20">
        <v>39800</v>
      </c>
      <c r="F14" s="20"/>
      <c r="G14" s="20">
        <f t="shared" ref="G14:G19" si="0">IF(E14+F14&lt;&gt;0,E14-F14+G13,"")</f>
        <v>131900</v>
      </c>
    </row>
    <row r="15" customHeight="1" spans="1:7">
      <c r="A15" s="18">
        <v>4</v>
      </c>
      <c r="B15" s="19">
        <v>43773</v>
      </c>
      <c r="C15" s="18"/>
      <c r="D15" s="18"/>
      <c r="E15" s="20"/>
      <c r="F15" s="20">
        <v>8650</v>
      </c>
      <c r="G15" s="20">
        <f t="shared" si="0"/>
        <v>123250</v>
      </c>
    </row>
    <row r="16" customHeight="1" spans="1:7">
      <c r="A16" s="18">
        <v>5</v>
      </c>
      <c r="B16" s="19">
        <v>43774</v>
      </c>
      <c r="C16" s="18"/>
      <c r="D16" s="18"/>
      <c r="E16" s="20">
        <v>52000</v>
      </c>
      <c r="F16" s="20">
        <v>5820</v>
      </c>
      <c r="G16" s="20">
        <f t="shared" si="0"/>
        <v>169430</v>
      </c>
    </row>
    <row r="17" customHeight="1" spans="1:7">
      <c r="A17" s="18">
        <v>6</v>
      </c>
      <c r="B17" s="19">
        <v>43775</v>
      </c>
      <c r="C17" s="18"/>
      <c r="D17" s="18"/>
      <c r="E17" s="20">
        <v>20000</v>
      </c>
      <c r="F17" s="20"/>
      <c r="G17" s="20">
        <f t="shared" si="0"/>
        <v>189430</v>
      </c>
    </row>
    <row r="18" customHeight="1" spans="1:7">
      <c r="A18" s="18">
        <v>7</v>
      </c>
      <c r="B18" s="19">
        <v>43776</v>
      </c>
      <c r="C18" s="18"/>
      <c r="D18" s="18"/>
      <c r="E18" s="20"/>
      <c r="F18" s="20">
        <v>2300</v>
      </c>
      <c r="G18" s="20">
        <f t="shared" si="0"/>
        <v>187130</v>
      </c>
    </row>
    <row r="19" customHeight="1" spans="1:7">
      <c r="A19" s="18">
        <v>8</v>
      </c>
      <c r="B19" s="19">
        <v>43777</v>
      </c>
      <c r="C19" s="18"/>
      <c r="D19" s="18"/>
      <c r="E19" s="20">
        <v>25000</v>
      </c>
      <c r="F19" s="20"/>
      <c r="G19" s="20">
        <f t="shared" si="0"/>
        <v>212130</v>
      </c>
    </row>
    <row r="20" customHeight="1" spans="1:7">
      <c r="A20" s="18">
        <v>9</v>
      </c>
      <c r="B20" s="19">
        <v>43778</v>
      </c>
      <c r="C20" s="18"/>
      <c r="D20" s="18"/>
      <c r="E20" s="20">
        <v>10000</v>
      </c>
      <c r="F20" s="20"/>
      <c r="G20" s="20">
        <f t="shared" ref="G20:G83" si="1">IF(E20+F20&lt;&gt;0,E20-F20+G19,"")</f>
        <v>222130</v>
      </c>
    </row>
    <row r="21" customHeight="1" spans="1:7">
      <c r="A21" s="18">
        <v>10</v>
      </c>
      <c r="B21" s="19">
        <v>43779</v>
      </c>
      <c r="C21" s="18"/>
      <c r="D21" s="18"/>
      <c r="E21" s="20"/>
      <c r="F21" s="20"/>
      <c r="G21" s="20" t="str">
        <f t="shared" si="1"/>
        <v/>
      </c>
    </row>
    <row r="22" customHeight="1" spans="1:7">
      <c r="A22" s="18">
        <v>11</v>
      </c>
      <c r="B22" s="19"/>
      <c r="C22" s="18"/>
      <c r="D22" s="18"/>
      <c r="E22" s="20"/>
      <c r="F22" s="20"/>
      <c r="G22" s="20" t="str">
        <f t="shared" si="1"/>
        <v/>
      </c>
    </row>
    <row r="23" customHeight="1" spans="1:7">
      <c r="A23" s="18">
        <v>12</v>
      </c>
      <c r="B23" s="19"/>
      <c r="C23" s="18"/>
      <c r="D23" s="18"/>
      <c r="E23" s="20"/>
      <c r="F23" s="20"/>
      <c r="G23" s="20" t="str">
        <f t="shared" si="1"/>
        <v/>
      </c>
    </row>
    <row r="24" customHeight="1" spans="1:7">
      <c r="A24" s="18">
        <v>13</v>
      </c>
      <c r="B24" s="19"/>
      <c r="C24" s="18"/>
      <c r="D24" s="18"/>
      <c r="E24" s="20"/>
      <c r="F24" s="20"/>
      <c r="G24" s="20" t="str">
        <f t="shared" si="1"/>
        <v/>
      </c>
    </row>
    <row r="25" customHeight="1" spans="7:7">
      <c r="G25" s="3" t="str">
        <f t="shared" si="1"/>
        <v/>
      </c>
    </row>
    <row r="26" customHeight="1" spans="7:7">
      <c r="G26" s="3" t="str">
        <f t="shared" si="1"/>
        <v/>
      </c>
    </row>
    <row r="27" customHeight="1" spans="7:7">
      <c r="G27" s="3" t="str">
        <f t="shared" si="1"/>
        <v/>
      </c>
    </row>
    <row r="28" customHeight="1" spans="7:7">
      <c r="G28" s="3" t="str">
        <f t="shared" si="1"/>
        <v/>
      </c>
    </row>
    <row r="29" customHeight="1" spans="7:7">
      <c r="G29" s="3" t="str">
        <f t="shared" si="1"/>
        <v/>
      </c>
    </row>
    <row r="30" customHeight="1" spans="7:7">
      <c r="G30" s="3" t="str">
        <f t="shared" si="1"/>
        <v/>
      </c>
    </row>
    <row r="31" customHeight="1" spans="7:7">
      <c r="G31" s="3" t="str">
        <f t="shared" si="1"/>
        <v/>
      </c>
    </row>
    <row r="32" customHeight="1" spans="7:7">
      <c r="G32" s="3" t="str">
        <f t="shared" si="1"/>
        <v/>
      </c>
    </row>
    <row r="33" customHeight="1" spans="7:7">
      <c r="G33" s="3" t="str">
        <f t="shared" si="1"/>
        <v/>
      </c>
    </row>
    <row r="34" customHeight="1" spans="7:7">
      <c r="G34" s="3" t="str">
        <f t="shared" si="1"/>
        <v/>
      </c>
    </row>
    <row r="35" customHeight="1" spans="7:7">
      <c r="G35" s="3" t="str">
        <f t="shared" si="1"/>
        <v/>
      </c>
    </row>
    <row r="36" customHeight="1" spans="7:7">
      <c r="G36" s="3" t="str">
        <f t="shared" si="1"/>
        <v/>
      </c>
    </row>
    <row r="37" customHeight="1" spans="7:7">
      <c r="G37" s="3" t="str">
        <f t="shared" si="1"/>
        <v/>
      </c>
    </row>
    <row r="38" customHeight="1" spans="7:7">
      <c r="G38" s="3" t="str">
        <f t="shared" si="1"/>
        <v/>
      </c>
    </row>
    <row r="39" customHeight="1" spans="7:7">
      <c r="G39" s="3" t="str">
        <f t="shared" si="1"/>
        <v/>
      </c>
    </row>
    <row r="40" customHeight="1" spans="7:7">
      <c r="G40" s="3" t="str">
        <f t="shared" si="1"/>
        <v/>
      </c>
    </row>
    <row r="41" customHeight="1" spans="7:7">
      <c r="G41" s="3" t="str">
        <f t="shared" si="1"/>
        <v/>
      </c>
    </row>
    <row r="42" customHeight="1" spans="7:7">
      <c r="G42" s="3" t="str">
        <f t="shared" si="1"/>
        <v/>
      </c>
    </row>
    <row r="43" customHeight="1" spans="7:7">
      <c r="G43" s="3" t="str">
        <f t="shared" si="1"/>
        <v/>
      </c>
    </row>
    <row r="44" customHeight="1" spans="7:7">
      <c r="G44" s="3" t="str">
        <f t="shared" si="1"/>
        <v/>
      </c>
    </row>
    <row r="45" customHeight="1" spans="7:7">
      <c r="G45" s="3" t="str">
        <f t="shared" si="1"/>
        <v/>
      </c>
    </row>
    <row r="46" customHeight="1" spans="7:7">
      <c r="G46" s="3" t="str">
        <f t="shared" si="1"/>
        <v/>
      </c>
    </row>
    <row r="47" customHeight="1" spans="7:7">
      <c r="G47" s="3" t="str">
        <f t="shared" si="1"/>
        <v/>
      </c>
    </row>
    <row r="48" customHeight="1" spans="7:7">
      <c r="G48" s="3" t="str">
        <f t="shared" si="1"/>
        <v/>
      </c>
    </row>
    <row r="49" customHeight="1" spans="7:7">
      <c r="G49" s="3" t="str">
        <f t="shared" si="1"/>
        <v/>
      </c>
    </row>
    <row r="50" customHeight="1" spans="7:7">
      <c r="G50" s="3" t="str">
        <f t="shared" si="1"/>
        <v/>
      </c>
    </row>
    <row r="51" customHeight="1" spans="7:7">
      <c r="G51" s="3" t="str">
        <f t="shared" si="1"/>
        <v/>
      </c>
    </row>
    <row r="52" customHeight="1" spans="7:7">
      <c r="G52" s="3" t="str">
        <f t="shared" si="1"/>
        <v/>
      </c>
    </row>
    <row r="53" customHeight="1" spans="7:7">
      <c r="G53" s="3" t="str">
        <f t="shared" si="1"/>
        <v/>
      </c>
    </row>
  </sheetData>
  <mergeCells count="46"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A5:A6"/>
    <mergeCell ref="A8:A9"/>
    <mergeCell ref="A2:F3"/>
  </mergeCells>
  <conditionalFormatting sqref="A12:G12 B13:B21">
    <cfRule type="expression" dxfId="0" priority="4">
      <formula>$E12&lt;&gt;""</formula>
    </cfRule>
    <cfRule type="expression" dxfId="1" priority="3">
      <formula>$F12&lt;&gt;""</formula>
    </cfRule>
  </conditionalFormatting>
  <conditionalFormatting sqref="A13:A24 C13:G21 B22:G24 A25:G53">
    <cfRule type="expression" dxfId="1" priority="1">
      <formula>$F13&lt;&gt;""</formula>
    </cfRule>
    <cfRule type="expression" dxfId="0" priority="2">
      <formula>$E13&lt;&gt;""</formula>
    </cfRule>
  </conditionalFormatting>
  <dataValidations count="2">
    <dataValidation type="list" allowBlank="1" showInputMessage="1" showErrorMessage="1" sqref="C5">
      <formula1>"2015,2016,2017,2018,2019,2020,2021,2022,2023,2024"</formula1>
    </dataValidation>
    <dataValidation type="list" allowBlank="1" showInputMessage="1" showErrorMessage="1" sqref="E5">
      <formula1>"1,2,3,4,5,6,7,8,9,10,11,12"</formula1>
    </dataValidation>
  </dataValidations>
  <pageMargins left="1.10208333333333" right="0.699305555555556" top="0.314583333333333" bottom="0.196527777777778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2018-12-18T13:03:00Z</dcterms:created>
  <dcterms:modified xsi:type="dcterms:W3CDTF">2022-01-16T02:48:21Z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D70A0D0AEFBB41CBB177EF58E89BACA6</vt:lpwstr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2052-11.1.0.11194</vt:lpwstr>
  </property>
  <property fmtid="{D5CDD505-2E9C-101B-9397-08002B2CF9AE}" pid="5" name="KSOTemplateUUID">
    <vt:lpwstr>v1.0_mb_tf+FZG17afK+xInT2GBchQ==</vt:lpwstr>
  </property>
</Properties>
</file>